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16605" windowHeight="9435"/>
  </bookViews>
  <sheets>
    <sheet name="Sheet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2" l="1"/>
  <c r="R18" i="2"/>
  <c r="S18" i="2"/>
  <c r="T18" i="2"/>
  <c r="U18" i="2"/>
  <c r="V18" i="2"/>
  <c r="W18" i="2"/>
  <c r="X18" i="2"/>
  <c r="Y18" i="2"/>
  <c r="Z18" i="2"/>
  <c r="AA18" i="2"/>
  <c r="Q13" i="2"/>
  <c r="R13" i="2"/>
  <c r="S13" i="2"/>
  <c r="T13" i="2"/>
  <c r="U13" i="2"/>
  <c r="V13" i="2"/>
  <c r="W13" i="2"/>
  <c r="X13" i="2"/>
  <c r="Y13" i="2"/>
  <c r="Z13" i="2"/>
  <c r="AA13" i="2"/>
  <c r="B23" i="2" l="1"/>
  <c r="B21" i="2"/>
  <c r="AC7" i="2"/>
  <c r="AC6" i="2"/>
  <c r="AC5" i="2"/>
  <c r="AC4" i="2"/>
  <c r="AC3" i="2"/>
  <c r="AC2" i="2"/>
  <c r="E9" i="2"/>
  <c r="F18" i="2" l="1"/>
  <c r="G18" i="2"/>
  <c r="H18" i="2"/>
  <c r="I18" i="2"/>
  <c r="J18" i="2"/>
  <c r="K18" i="2"/>
  <c r="L18" i="2"/>
  <c r="M18" i="2"/>
  <c r="N18" i="2"/>
  <c r="O18" i="2"/>
  <c r="P18" i="2"/>
  <c r="E18" i="2"/>
  <c r="F13" i="2"/>
  <c r="G13" i="2"/>
  <c r="H13" i="2"/>
  <c r="I13" i="2"/>
  <c r="J13" i="2"/>
  <c r="K13" i="2"/>
  <c r="L13" i="2"/>
  <c r="M13" i="2"/>
  <c r="N13" i="2"/>
  <c r="O13" i="2"/>
  <c r="P13" i="2"/>
  <c r="E13" i="2"/>
  <c r="E20" i="2" s="1"/>
  <c r="E21" i="2" l="1"/>
  <c r="F9" i="2" l="1"/>
  <c r="F20" i="2" s="1"/>
  <c r="F21" i="2"/>
  <c r="G21" i="2" s="1"/>
  <c r="H21" i="2" s="1"/>
  <c r="I21" i="2" s="1"/>
  <c r="AE2" i="2"/>
  <c r="G9" i="2" l="1"/>
  <c r="G20" i="2" s="1"/>
  <c r="AF3" i="2"/>
  <c r="AE4" i="2"/>
  <c r="AG2" i="2"/>
  <c r="AF2" i="2"/>
  <c r="AE3" i="2"/>
  <c r="H9" i="2"/>
  <c r="AH2" i="2" l="1"/>
  <c r="AG3" i="2"/>
  <c r="AH3" i="2" s="1"/>
  <c r="AF4" i="2"/>
  <c r="AE5" i="2"/>
  <c r="H20" i="2"/>
  <c r="I9" i="2"/>
  <c r="AE6" i="2" l="1"/>
  <c r="AG4" i="2"/>
  <c r="AH4" i="2" s="1"/>
  <c r="AF5" i="2"/>
  <c r="I20" i="2"/>
  <c r="J9" i="2"/>
  <c r="J21" i="2" s="1"/>
  <c r="K21" i="2" s="1"/>
  <c r="K9" i="2" l="1"/>
  <c r="L21" i="2"/>
  <c r="L9" i="2"/>
  <c r="AG5" i="2"/>
  <c r="AH5" i="2" s="1"/>
  <c r="AE7" i="2"/>
  <c r="AF6" i="2"/>
  <c r="J20" i="2"/>
  <c r="M21" i="2" l="1"/>
  <c r="M9" i="2"/>
  <c r="AF7" i="2"/>
  <c r="AG6" i="2"/>
  <c r="AH6" i="2" s="1"/>
  <c r="K20" i="2"/>
  <c r="AG7" i="2"/>
  <c r="N21" i="2" l="1"/>
  <c r="N9" i="2"/>
  <c r="AH7" i="2"/>
  <c r="E23" i="2" s="1"/>
  <c r="E27" i="2" s="1"/>
  <c r="L20" i="2"/>
  <c r="O21" i="2" l="1"/>
  <c r="O9" i="2"/>
  <c r="M20" i="2"/>
  <c r="P21" i="2" l="1"/>
  <c r="P9" i="2"/>
  <c r="N20" i="2"/>
  <c r="Q21" i="2" l="1"/>
  <c r="Q9" i="2"/>
  <c r="Q20" i="2" s="1"/>
  <c r="O20" i="2"/>
  <c r="R9" i="2" l="1"/>
  <c r="R20" i="2" s="1"/>
  <c r="R21" i="2"/>
  <c r="P20" i="2"/>
  <c r="S9" i="2" l="1"/>
  <c r="S20" i="2" s="1"/>
  <c r="S21" i="2"/>
  <c r="T9" i="2" l="1"/>
  <c r="T20" i="2" s="1"/>
  <c r="T21" i="2"/>
  <c r="U9" i="2" l="1"/>
  <c r="U20" i="2" s="1"/>
  <c r="U21" i="2"/>
  <c r="V9" i="2" l="1"/>
  <c r="V20" i="2" s="1"/>
  <c r="V21" i="2"/>
  <c r="W9" i="2" l="1"/>
  <c r="W20" i="2" s="1"/>
  <c r="W21" i="2"/>
  <c r="X9" i="2" l="1"/>
  <c r="X20" i="2" s="1"/>
  <c r="X21" i="2"/>
  <c r="Y9" i="2" l="1"/>
  <c r="Y20" i="2" s="1"/>
  <c r="Y21" i="2"/>
  <c r="Z9" i="2" l="1"/>
  <c r="Z20" i="2" s="1"/>
  <c r="Z21" i="2"/>
  <c r="AA9" i="2" l="1"/>
  <c r="AA20" i="2" s="1"/>
  <c r="AA21" i="2"/>
</calcChain>
</file>

<file path=xl/sharedStrings.xml><?xml version="1.0" encoding="utf-8"?>
<sst xmlns="http://schemas.openxmlformats.org/spreadsheetml/2006/main" count="46" uniqueCount="31">
  <si>
    <t>April</t>
  </si>
  <si>
    <t>September</t>
  </si>
  <si>
    <t>Corona Period</t>
  </si>
  <si>
    <t>Verwachte inkomsten</t>
  </si>
  <si>
    <t>Uitzonderlijke overheidssteun</t>
  </si>
  <si>
    <t>Liquiditeitstekort (maandelijks)</t>
  </si>
  <si>
    <t>Eigen inspanning (inspanning van de aandeelhouder)</t>
  </si>
  <si>
    <t>Nieuwe kredieten (of aanvragen) bij andere banken</t>
  </si>
  <si>
    <t>November</t>
  </si>
  <si>
    <t>December</t>
  </si>
  <si>
    <t>Totale te verwachten inkomsten</t>
  </si>
  <si>
    <t xml:space="preserve">Verwachte terugbetalingen v/d leningen (Andere banken - kapitaal + interest) </t>
  </si>
  <si>
    <t>Totale te verwachten kosten</t>
  </si>
  <si>
    <t>Startpositie beschikbare cash (inclusief ruimte op KT lijnen)?</t>
  </si>
  <si>
    <t>Oktober</t>
  </si>
  <si>
    <t>Januari</t>
  </si>
  <si>
    <t>Februari</t>
  </si>
  <si>
    <t>Maart</t>
  </si>
  <si>
    <t>Mei</t>
  </si>
  <si>
    <t>Juni</t>
  </si>
  <si>
    <t>Juli</t>
  </si>
  <si>
    <t>Augustus</t>
  </si>
  <si>
    <t>Beginmaand cashpositie + berekening liquiditeitstekort</t>
  </si>
  <si>
    <t>(dropdown menu)</t>
  </si>
  <si>
    <t>Cumulatieve liquiditeitssituatie beginnende van</t>
  </si>
  <si>
    <t>Beschikbare Cash (inclusief ruimte op KT lijnen)</t>
  </si>
  <si>
    <t>Liquiditeitstekort voor de volgende 3 maanden beginnende van</t>
  </si>
  <si>
    <t xml:space="preserve">Verwachte kosten </t>
  </si>
  <si>
    <t>Liquiditeits simulator Fintro</t>
  </si>
  <si>
    <t>Verwachte terugbetalingen v/d leningen (Fintro - kapitaal + interest)</t>
  </si>
  <si>
    <t>Nieuwe kredietaanvraag bij Fintro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</si>
</sst>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4" fillId="3" borderId="1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3" fontId="7" fillId="2" borderId="19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3" borderId="10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3" fontId="8" fillId="3" borderId="5" xfId="0" applyNumberFormat="1" applyFont="1" applyFill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6" borderId="17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9" fillId="2" borderId="21" xfId="0" applyNumberFormat="1" applyFont="1" applyFill="1" applyBorder="1" applyAlignment="1">
      <alignment horizontal="center" vertical="center"/>
    </xf>
    <xf numFmtId="3" fontId="4" fillId="4" borderId="20" xfId="0" applyNumberFormat="1" applyFont="1" applyFill="1" applyBorder="1" applyAlignment="1">
      <alignment horizontal="center" vertical="center"/>
    </xf>
    <xf numFmtId="3" fontId="4" fillId="4" borderId="22" xfId="0" applyNumberFormat="1" applyFont="1" applyFill="1" applyBorder="1" applyAlignment="1">
      <alignment horizontal="center" vertical="center"/>
    </xf>
    <xf numFmtId="3" fontId="5" fillId="5" borderId="21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3" fontId="4" fillId="4" borderId="2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65" fontId="0" fillId="4" borderId="15" xfId="1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4" fillId="5" borderId="27" xfId="0" applyNumberFormat="1" applyFont="1" applyFill="1" applyBorder="1" applyAlignment="1">
      <alignment horizontal="center" vertical="center"/>
    </xf>
    <xf numFmtId="3" fontId="4" fillId="5" borderId="14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100853</xdr:rowOff>
    </xdr:from>
    <xdr:to>
      <xdr:col>0</xdr:col>
      <xdr:colOff>1847541</xdr:colOff>
      <xdr:row>0</xdr:row>
      <xdr:rowOff>705971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100853"/>
          <a:ext cx="1746688" cy="605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abSelected="1" zoomScale="85" zoomScaleNormal="85" workbookViewId="0">
      <selection activeCell="A6" sqref="A6"/>
    </sheetView>
  </sheetViews>
  <sheetFormatPr defaultRowHeight="15" x14ac:dyDescent="0.25"/>
  <cols>
    <col min="1" max="1" width="59" style="45" customWidth="1"/>
    <col min="2" max="2" width="11.7109375" style="6" customWidth="1"/>
    <col min="3" max="27" width="9.7109375" style="6" customWidth="1"/>
    <col min="28" max="28" width="9.140625" style="6"/>
    <col min="29" max="34" width="9.140625" style="6" hidden="1" customWidth="1"/>
    <col min="35" max="16384" width="9.140625" style="6"/>
  </cols>
  <sheetData>
    <row r="1" spans="1:38" ht="57" customHeight="1" x14ac:dyDescent="0.25">
      <c r="A1" s="67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38" ht="15.75" thickBot="1" x14ac:dyDescent="0.3">
      <c r="AC2" s="6" t="str">
        <f>E8</f>
        <v>April</v>
      </c>
      <c r="AD2" s="6">
        <v>1</v>
      </c>
      <c r="AE2" s="43">
        <f>E21</f>
        <v>0</v>
      </c>
      <c r="AF2" s="43">
        <f>F21</f>
        <v>0</v>
      </c>
      <c r="AG2" s="43">
        <f>G21</f>
        <v>0</v>
      </c>
      <c r="AH2" s="43">
        <f>MIN(AE2:AG2)</f>
        <v>0</v>
      </c>
    </row>
    <row r="3" spans="1:38" ht="15.75" thickBot="1" x14ac:dyDescent="0.3">
      <c r="A3" s="53" t="s">
        <v>22</v>
      </c>
      <c r="B3" s="54" t="s">
        <v>0</v>
      </c>
      <c r="C3" s="6" t="s">
        <v>23</v>
      </c>
      <c r="AC3" s="6" t="str">
        <f>F8</f>
        <v>Mei</v>
      </c>
      <c r="AD3" s="6">
        <v>2</v>
      </c>
      <c r="AE3" s="43">
        <f>F21</f>
        <v>0</v>
      </c>
      <c r="AF3" s="43">
        <f>G21</f>
        <v>0</v>
      </c>
      <c r="AG3" s="43">
        <f>H21</f>
        <v>0</v>
      </c>
      <c r="AH3" s="43">
        <f t="shared" ref="AH3:AH7" si="0">MIN(AE3:AG3)</f>
        <v>0</v>
      </c>
    </row>
    <row r="4" spans="1:38" ht="15.75" thickBot="1" x14ac:dyDescent="0.3">
      <c r="A4" s="55" t="s">
        <v>13</v>
      </c>
      <c r="B4" s="56">
        <v>0</v>
      </c>
      <c r="AC4" s="6" t="str">
        <f>G8</f>
        <v>Juni</v>
      </c>
      <c r="AD4" s="6">
        <v>3</v>
      </c>
      <c r="AE4" s="43">
        <f>G21</f>
        <v>0</v>
      </c>
      <c r="AF4" s="43">
        <f t="shared" ref="AF4:AG4" si="1">H21</f>
        <v>0</v>
      </c>
      <c r="AG4" s="43">
        <f t="shared" si="1"/>
        <v>0</v>
      </c>
      <c r="AH4" s="43">
        <f t="shared" si="0"/>
        <v>0</v>
      </c>
    </row>
    <row r="5" spans="1:38" ht="15.75" thickBot="1" x14ac:dyDescent="0.3">
      <c r="AC5" s="6" t="str">
        <f>H8</f>
        <v>Juli</v>
      </c>
      <c r="AD5" s="24">
        <v>4</v>
      </c>
      <c r="AE5" s="44">
        <f>H21</f>
        <v>0</v>
      </c>
      <c r="AF5" s="44">
        <f t="shared" ref="AF5:AG5" si="2">I21</f>
        <v>0</v>
      </c>
      <c r="AG5" s="44">
        <f t="shared" si="2"/>
        <v>0</v>
      </c>
      <c r="AH5" s="43">
        <f t="shared" si="0"/>
        <v>0</v>
      </c>
    </row>
    <row r="6" spans="1:38" ht="16.5" thickBot="1" x14ac:dyDescent="0.3">
      <c r="B6" s="69">
        <v>2020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70">
        <v>2021</v>
      </c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0">
        <v>2022</v>
      </c>
      <c r="AA6" s="71"/>
      <c r="AC6" s="24" t="str">
        <f>I8</f>
        <v>Augustus</v>
      </c>
      <c r="AD6" s="24">
        <v>5</v>
      </c>
      <c r="AE6" s="24">
        <f>I21</f>
        <v>0</v>
      </c>
      <c r="AF6" s="24">
        <f t="shared" ref="AF6:AG6" si="3">J21</f>
        <v>0</v>
      </c>
      <c r="AG6" s="24">
        <f t="shared" si="3"/>
        <v>0</v>
      </c>
      <c r="AH6" s="43">
        <f t="shared" si="0"/>
        <v>0</v>
      </c>
    </row>
    <row r="7" spans="1:38" ht="15.75" thickBot="1" x14ac:dyDescent="0.3">
      <c r="B7" s="72"/>
      <c r="C7" s="73"/>
      <c r="D7" s="74"/>
      <c r="E7" s="64" t="s">
        <v>2</v>
      </c>
      <c r="F7" s="65"/>
      <c r="G7" s="65"/>
      <c r="H7" s="65"/>
      <c r="I7" s="65"/>
      <c r="J7" s="66"/>
      <c r="K7" s="72"/>
      <c r="L7" s="73"/>
      <c r="M7" s="74"/>
      <c r="N7" s="72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  <c r="Z7" s="72"/>
      <c r="AA7" s="74"/>
      <c r="AB7" s="46"/>
      <c r="AC7" s="24" t="str">
        <f>J8</f>
        <v>September</v>
      </c>
      <c r="AD7" s="24">
        <v>6</v>
      </c>
      <c r="AE7" s="44">
        <f>J21</f>
        <v>0</v>
      </c>
      <c r="AF7" s="44">
        <f t="shared" ref="AF7:AG7" si="4">K21</f>
        <v>0</v>
      </c>
      <c r="AG7" s="44">
        <f t="shared" si="4"/>
        <v>0</v>
      </c>
      <c r="AH7" s="43">
        <f t="shared" si="0"/>
        <v>0</v>
      </c>
      <c r="AL7" s="24"/>
    </row>
    <row r="8" spans="1:38" ht="27.6" customHeight="1" thickBot="1" x14ac:dyDescent="0.3">
      <c r="A8" s="1"/>
      <c r="B8" s="57" t="s">
        <v>15</v>
      </c>
      <c r="C8" s="57" t="s">
        <v>16</v>
      </c>
      <c r="D8" s="57" t="s">
        <v>17</v>
      </c>
      <c r="E8" s="58" t="s">
        <v>0</v>
      </c>
      <c r="F8" s="58" t="s">
        <v>18</v>
      </c>
      <c r="G8" s="58" t="s">
        <v>19</v>
      </c>
      <c r="H8" s="58" t="s">
        <v>20</v>
      </c>
      <c r="I8" s="58" t="s">
        <v>21</v>
      </c>
      <c r="J8" s="58" t="s">
        <v>1</v>
      </c>
      <c r="K8" s="58" t="s">
        <v>14</v>
      </c>
      <c r="L8" s="58" t="s">
        <v>8</v>
      </c>
      <c r="M8" s="58" t="s">
        <v>9</v>
      </c>
      <c r="N8" s="58" t="s">
        <v>15</v>
      </c>
      <c r="O8" s="58" t="s">
        <v>16</v>
      </c>
      <c r="P8" s="58" t="s">
        <v>17</v>
      </c>
      <c r="Q8" s="59" t="s">
        <v>0</v>
      </c>
      <c r="R8" s="59" t="s">
        <v>18</v>
      </c>
      <c r="S8" s="59" t="s">
        <v>19</v>
      </c>
      <c r="T8" s="59" t="s">
        <v>20</v>
      </c>
      <c r="U8" s="59" t="s">
        <v>21</v>
      </c>
      <c r="V8" s="59" t="s">
        <v>1</v>
      </c>
      <c r="W8" s="59" t="s">
        <v>14</v>
      </c>
      <c r="X8" s="59" t="s">
        <v>8</v>
      </c>
      <c r="Y8" s="59" t="s">
        <v>9</v>
      </c>
      <c r="Z8" s="59" t="s">
        <v>15</v>
      </c>
      <c r="AA8" s="60" t="s">
        <v>16</v>
      </c>
      <c r="AC8" s="24"/>
    </row>
    <row r="9" spans="1:38" ht="15.75" thickBot="1" x14ac:dyDescent="0.3">
      <c r="A9" s="1" t="s">
        <v>25</v>
      </c>
      <c r="B9" s="63"/>
      <c r="C9" s="63"/>
      <c r="D9" s="63"/>
      <c r="E9" s="61">
        <f>IF(NOT(E8=B3),0,B4)</f>
        <v>0</v>
      </c>
      <c r="F9" s="61">
        <f t="shared" ref="F9:J9" si="5">IF($B$3=F8,$B$4,IF(E21&gt;0,E21,0))</f>
        <v>0</v>
      </c>
      <c r="G9" s="61">
        <f t="shared" si="5"/>
        <v>0</v>
      </c>
      <c r="H9" s="61">
        <f t="shared" si="5"/>
        <v>0</v>
      </c>
      <c r="I9" s="61">
        <f t="shared" si="5"/>
        <v>0</v>
      </c>
      <c r="J9" s="61">
        <f t="shared" si="5"/>
        <v>0</v>
      </c>
      <c r="K9" s="61">
        <f>IF(J21&gt;0,J21,0)</f>
        <v>0</v>
      </c>
      <c r="L9" s="61">
        <f t="shared" ref="L9:AA9" si="6">IF(K21&gt;0,K21,0)</f>
        <v>0</v>
      </c>
      <c r="M9" s="61">
        <f t="shared" si="6"/>
        <v>0</v>
      </c>
      <c r="N9" s="61">
        <f t="shared" si="6"/>
        <v>0</v>
      </c>
      <c r="O9" s="61">
        <f t="shared" si="6"/>
        <v>0</v>
      </c>
      <c r="P9" s="61">
        <f t="shared" si="6"/>
        <v>0</v>
      </c>
      <c r="Q9" s="61">
        <f t="shared" si="6"/>
        <v>0</v>
      </c>
      <c r="R9" s="61">
        <f t="shared" si="6"/>
        <v>0</v>
      </c>
      <c r="S9" s="61">
        <f t="shared" si="6"/>
        <v>0</v>
      </c>
      <c r="T9" s="61">
        <f t="shared" si="6"/>
        <v>0</v>
      </c>
      <c r="U9" s="61">
        <f t="shared" si="6"/>
        <v>0</v>
      </c>
      <c r="V9" s="61">
        <f t="shared" si="6"/>
        <v>0</v>
      </c>
      <c r="W9" s="61">
        <f t="shared" si="6"/>
        <v>0</v>
      </c>
      <c r="X9" s="61">
        <f t="shared" si="6"/>
        <v>0</v>
      </c>
      <c r="Y9" s="61">
        <f t="shared" si="6"/>
        <v>0</v>
      </c>
      <c r="Z9" s="61">
        <f t="shared" si="6"/>
        <v>0</v>
      </c>
      <c r="AA9" s="62">
        <f t="shared" si="6"/>
        <v>0</v>
      </c>
      <c r="AC9" s="24"/>
    </row>
    <row r="10" spans="1:38" ht="27.6" customHeight="1" thickBot="1" x14ac:dyDescent="0.3">
      <c r="A10" s="2"/>
      <c r="B10" s="3"/>
      <c r="C10" s="3"/>
      <c r="D10" s="3"/>
      <c r="E10" s="4"/>
      <c r="F10" s="4"/>
      <c r="G10" s="5"/>
      <c r="H10" s="5"/>
      <c r="I10" s="5"/>
      <c r="J10" s="5"/>
      <c r="AC10" s="24"/>
    </row>
    <row r="11" spans="1:38" ht="27.6" customHeight="1" x14ac:dyDescent="0.25">
      <c r="A11" s="9" t="s">
        <v>3</v>
      </c>
      <c r="B11" s="10">
        <v>0</v>
      </c>
      <c r="C11" s="10">
        <v>0</v>
      </c>
      <c r="D11" s="10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49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7">
        <v>0</v>
      </c>
    </row>
    <row r="12" spans="1:38" ht="27.6" customHeight="1" x14ac:dyDescent="0.25">
      <c r="A12" s="11" t="s">
        <v>4</v>
      </c>
      <c r="B12" s="8"/>
      <c r="C12" s="8"/>
      <c r="D12" s="8"/>
      <c r="E12" s="35">
        <v>0</v>
      </c>
      <c r="F12" s="35">
        <v>0</v>
      </c>
      <c r="G12" s="35"/>
      <c r="H12" s="35"/>
      <c r="I12" s="35"/>
      <c r="J12" s="35"/>
      <c r="K12" s="35"/>
      <c r="L12" s="35"/>
      <c r="M12" s="35"/>
      <c r="N12" s="50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8"/>
    </row>
    <row r="13" spans="1:38" ht="15.75" thickBot="1" x14ac:dyDescent="0.3">
      <c r="A13" s="12" t="s">
        <v>10</v>
      </c>
      <c r="B13" s="13"/>
      <c r="C13" s="13"/>
      <c r="D13" s="13"/>
      <c r="E13" s="33">
        <f>SUM(E11:E12)</f>
        <v>0</v>
      </c>
      <c r="F13" s="33">
        <f t="shared" ref="F13:P13" si="7">SUM(F11:F12)</f>
        <v>0</v>
      </c>
      <c r="G13" s="33">
        <f t="shared" si="7"/>
        <v>0</v>
      </c>
      <c r="H13" s="33">
        <f t="shared" si="7"/>
        <v>0</v>
      </c>
      <c r="I13" s="33">
        <f t="shared" si="7"/>
        <v>0</v>
      </c>
      <c r="J13" s="33">
        <f t="shared" si="7"/>
        <v>0</v>
      </c>
      <c r="K13" s="33">
        <f t="shared" si="7"/>
        <v>0</v>
      </c>
      <c r="L13" s="33">
        <f t="shared" si="7"/>
        <v>0</v>
      </c>
      <c r="M13" s="33">
        <f t="shared" si="7"/>
        <v>0</v>
      </c>
      <c r="N13" s="51">
        <f t="shared" si="7"/>
        <v>0</v>
      </c>
      <c r="O13" s="33">
        <f t="shared" si="7"/>
        <v>0</v>
      </c>
      <c r="P13" s="33">
        <f t="shared" si="7"/>
        <v>0</v>
      </c>
      <c r="Q13" s="33">
        <f t="shared" ref="Q13:AA13" si="8">SUM(Q11:Q12)</f>
        <v>0</v>
      </c>
      <c r="R13" s="33">
        <f t="shared" si="8"/>
        <v>0</v>
      </c>
      <c r="S13" s="33">
        <f t="shared" si="8"/>
        <v>0</v>
      </c>
      <c r="T13" s="33">
        <f t="shared" si="8"/>
        <v>0</v>
      </c>
      <c r="U13" s="33">
        <f t="shared" si="8"/>
        <v>0</v>
      </c>
      <c r="V13" s="33">
        <f t="shared" si="8"/>
        <v>0</v>
      </c>
      <c r="W13" s="33">
        <f t="shared" si="8"/>
        <v>0</v>
      </c>
      <c r="X13" s="33">
        <f t="shared" si="8"/>
        <v>0</v>
      </c>
      <c r="Y13" s="33">
        <f t="shared" si="8"/>
        <v>0</v>
      </c>
      <c r="Z13" s="33">
        <f t="shared" si="8"/>
        <v>0</v>
      </c>
      <c r="AA13" s="34">
        <f t="shared" si="8"/>
        <v>0</v>
      </c>
    </row>
    <row r="14" spans="1:38" ht="15.75" thickBot="1" x14ac:dyDescent="0.3">
      <c r="A14" s="17"/>
      <c r="B14" s="3"/>
      <c r="C14" s="3"/>
      <c r="D14" s="3"/>
      <c r="E14" s="15"/>
      <c r="F14" s="15"/>
      <c r="G14" s="15"/>
      <c r="H14" s="15"/>
      <c r="I14" s="15"/>
      <c r="J14" s="15"/>
    </row>
    <row r="15" spans="1:38" x14ac:dyDescent="0.25">
      <c r="A15" s="9" t="s">
        <v>27</v>
      </c>
      <c r="B15" s="10">
        <v>0</v>
      </c>
      <c r="C15" s="10">
        <v>0</v>
      </c>
      <c r="D15" s="10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49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7">
        <v>0</v>
      </c>
    </row>
    <row r="16" spans="1:38" ht="39" customHeight="1" x14ac:dyDescent="0.25">
      <c r="A16" s="11" t="s">
        <v>29</v>
      </c>
      <c r="B16" s="7">
        <v>0</v>
      </c>
      <c r="C16" s="7">
        <v>0</v>
      </c>
      <c r="D16" s="7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50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8">
        <v>0</v>
      </c>
    </row>
    <row r="17" spans="1:27" ht="27.6" customHeight="1" x14ac:dyDescent="0.25">
      <c r="A17" s="11" t="s">
        <v>11</v>
      </c>
      <c r="B17" s="7">
        <v>0</v>
      </c>
      <c r="C17" s="7">
        <v>0</v>
      </c>
      <c r="D17" s="7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50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8">
        <v>0</v>
      </c>
    </row>
    <row r="18" spans="1:27" ht="15.75" thickBot="1" x14ac:dyDescent="0.3">
      <c r="A18" s="12" t="s">
        <v>12</v>
      </c>
      <c r="B18" s="13"/>
      <c r="C18" s="13"/>
      <c r="D18" s="13"/>
      <c r="E18" s="33">
        <f t="shared" ref="E18:P18" si="9">SUM(E15:E17)</f>
        <v>0</v>
      </c>
      <c r="F18" s="33">
        <f t="shared" si="9"/>
        <v>0</v>
      </c>
      <c r="G18" s="33">
        <f t="shared" si="9"/>
        <v>0</v>
      </c>
      <c r="H18" s="33">
        <f t="shared" si="9"/>
        <v>0</v>
      </c>
      <c r="I18" s="33">
        <f t="shared" si="9"/>
        <v>0</v>
      </c>
      <c r="J18" s="33">
        <f t="shared" si="9"/>
        <v>0</v>
      </c>
      <c r="K18" s="33">
        <f t="shared" si="9"/>
        <v>0</v>
      </c>
      <c r="L18" s="33">
        <f t="shared" si="9"/>
        <v>0</v>
      </c>
      <c r="M18" s="33">
        <f t="shared" si="9"/>
        <v>0</v>
      </c>
      <c r="N18" s="51">
        <f t="shared" si="9"/>
        <v>0</v>
      </c>
      <c r="O18" s="33">
        <f t="shared" si="9"/>
        <v>0</v>
      </c>
      <c r="P18" s="33">
        <f t="shared" si="9"/>
        <v>0</v>
      </c>
      <c r="Q18" s="33">
        <f t="shared" ref="Q18:AA18" si="10">SUM(Q15:Q17)</f>
        <v>0</v>
      </c>
      <c r="R18" s="33">
        <f t="shared" si="10"/>
        <v>0</v>
      </c>
      <c r="S18" s="33">
        <f t="shared" si="10"/>
        <v>0</v>
      </c>
      <c r="T18" s="33">
        <f t="shared" si="10"/>
        <v>0</v>
      </c>
      <c r="U18" s="33">
        <f t="shared" si="10"/>
        <v>0</v>
      </c>
      <c r="V18" s="33">
        <f t="shared" si="10"/>
        <v>0</v>
      </c>
      <c r="W18" s="33">
        <f t="shared" si="10"/>
        <v>0</v>
      </c>
      <c r="X18" s="33">
        <f t="shared" si="10"/>
        <v>0</v>
      </c>
      <c r="Y18" s="33">
        <f t="shared" si="10"/>
        <v>0</v>
      </c>
      <c r="Z18" s="33">
        <f t="shared" si="10"/>
        <v>0</v>
      </c>
      <c r="AA18" s="34">
        <f t="shared" si="10"/>
        <v>0</v>
      </c>
    </row>
    <row r="19" spans="1:27" ht="27.6" customHeight="1" thickBot="1" x14ac:dyDescent="0.3">
      <c r="A19" s="2"/>
      <c r="B19" s="3"/>
      <c r="C19" s="3"/>
      <c r="D19" s="3"/>
      <c r="E19" s="5"/>
      <c r="F19" s="5"/>
      <c r="G19" s="5"/>
      <c r="H19" s="5"/>
      <c r="I19" s="5"/>
      <c r="J19" s="5"/>
    </row>
    <row r="20" spans="1:27" s="31" customFormat="1" ht="27.6" customHeight="1" x14ac:dyDescent="0.25">
      <c r="A20" s="9" t="s">
        <v>5</v>
      </c>
      <c r="B20" s="25"/>
      <c r="C20" s="25"/>
      <c r="D20" s="25"/>
      <c r="E20" s="26">
        <f t="shared" ref="E20:P20" si="11">IF((E9+E13-E18)&gt;0,0,E9+E13-E18)</f>
        <v>0</v>
      </c>
      <c r="F20" s="26">
        <f t="shared" si="11"/>
        <v>0</v>
      </c>
      <c r="G20" s="26">
        <f t="shared" si="11"/>
        <v>0</v>
      </c>
      <c r="H20" s="26">
        <f t="shared" si="11"/>
        <v>0</v>
      </c>
      <c r="I20" s="26">
        <f t="shared" si="11"/>
        <v>0</v>
      </c>
      <c r="J20" s="26">
        <f t="shared" si="11"/>
        <v>0</v>
      </c>
      <c r="K20" s="26">
        <f t="shared" si="11"/>
        <v>0</v>
      </c>
      <c r="L20" s="26">
        <f t="shared" si="11"/>
        <v>0</v>
      </c>
      <c r="M20" s="26">
        <f t="shared" si="11"/>
        <v>0</v>
      </c>
      <c r="N20" s="26">
        <f t="shared" si="11"/>
        <v>0</v>
      </c>
      <c r="O20" s="47">
        <f t="shared" si="11"/>
        <v>0</v>
      </c>
      <c r="P20" s="26">
        <f t="shared" si="11"/>
        <v>0</v>
      </c>
      <c r="Q20" s="26">
        <f t="shared" ref="Q20:AA20" si="12">IF((Q9+Q13-Q18)&gt;0,0,Q9+Q13-Q18)</f>
        <v>0</v>
      </c>
      <c r="R20" s="26">
        <f t="shared" si="12"/>
        <v>0</v>
      </c>
      <c r="S20" s="26">
        <f t="shared" si="12"/>
        <v>0</v>
      </c>
      <c r="T20" s="26">
        <f t="shared" si="12"/>
        <v>0</v>
      </c>
      <c r="U20" s="26">
        <f t="shared" si="12"/>
        <v>0</v>
      </c>
      <c r="V20" s="26">
        <f t="shared" si="12"/>
        <v>0</v>
      </c>
      <c r="W20" s="26">
        <f t="shared" si="12"/>
        <v>0</v>
      </c>
      <c r="X20" s="26">
        <f t="shared" si="12"/>
        <v>0</v>
      </c>
      <c r="Y20" s="26">
        <f t="shared" si="12"/>
        <v>0</v>
      </c>
      <c r="Z20" s="26">
        <f t="shared" si="12"/>
        <v>0</v>
      </c>
      <c r="AA20" s="27">
        <f t="shared" si="12"/>
        <v>0</v>
      </c>
    </row>
    <row r="21" spans="1:27" ht="15.75" thickBot="1" x14ac:dyDescent="0.3">
      <c r="A21" s="28" t="s">
        <v>24</v>
      </c>
      <c r="B21" s="32" t="str">
        <f>B3</f>
        <v>April</v>
      </c>
      <c r="C21" s="29"/>
      <c r="D21" s="29"/>
      <c r="E21" s="30">
        <f>IF(E8=$B$3,E9+E13-E18,0)</f>
        <v>0</v>
      </c>
      <c r="F21" s="30">
        <f>IF(VLOOKUP($B$3,$AC$2:$AD$7,2,FALSE)&gt;2,0,IF(VLOOKUP($B$3,$AC$2:$AD$7,2,FALSE)&lt;2,E21+F13-F18,IF(F8=$B$3,F9+F13-F18,0)))</f>
        <v>0</v>
      </c>
      <c r="G21" s="30">
        <f>IF(VLOOKUP($B$3,$AC$2:$AD$7,2,FALSE)&gt;3,0,IF(VLOOKUP($B$3,$AC$2:$AD$7,2,FALSE)&lt;3,F21+G13-G18,IF(G8=$B$3,G9+G13-G18,0)))</f>
        <v>0</v>
      </c>
      <c r="H21" s="30">
        <f>IF(VLOOKUP($B$3,$AC$2:$AD$7,2,FALSE)&gt;4,0,IF(VLOOKUP($B$3,$AC$2:$AD$7,2,FALSE)&lt;4,G21+H13-H18,IF(H8=$B$3,H9+H13-H18,0)))</f>
        <v>0</v>
      </c>
      <c r="I21" s="30">
        <f>IF(VLOOKUP($B$3,$AC$2:$AD$7,2,FALSE)&gt;5,0,IF(VLOOKUP($B$3,$AC$2:$AD$7,2,FALSE)&lt;5,H21+I13-I18,IF(I8=$B$3,I9+I13-I18,0)))</f>
        <v>0</v>
      </c>
      <c r="J21" s="30">
        <f>IF(VLOOKUP($B$3,$AC$2:$AD$7,2,FALSE)&gt;6,0,IF(VLOOKUP($B$3,$AC$2:$AD$7,2,FALSE)&lt;6,I21+J13-J18,IF(J8=$B$3,J9+J13-J18,0)))</f>
        <v>0</v>
      </c>
      <c r="K21" s="30">
        <f>J21+K13-K18</f>
        <v>0</v>
      </c>
      <c r="L21" s="30">
        <f t="shared" ref="L21:P21" si="13">K21+L13-L18</f>
        <v>0</v>
      </c>
      <c r="M21" s="30">
        <f t="shared" si="13"/>
        <v>0</v>
      </c>
      <c r="N21" s="30">
        <f t="shared" si="13"/>
        <v>0</v>
      </c>
      <c r="O21" s="48">
        <f t="shared" si="13"/>
        <v>0</v>
      </c>
      <c r="P21" s="30">
        <f t="shared" si="13"/>
        <v>0</v>
      </c>
      <c r="Q21" s="30">
        <f t="shared" ref="Q21" si="14">P21+Q13-Q18</f>
        <v>0</v>
      </c>
      <c r="R21" s="30">
        <f t="shared" ref="R21" si="15">Q21+R13-R18</f>
        <v>0</v>
      </c>
      <c r="S21" s="30">
        <f t="shared" ref="S21" si="16">R21+S13-S18</f>
        <v>0</v>
      </c>
      <c r="T21" s="30">
        <f t="shared" ref="T21" si="17">S21+T13-T18</f>
        <v>0</v>
      </c>
      <c r="U21" s="30">
        <f t="shared" ref="U21" si="18">T21+U13-U18</f>
        <v>0</v>
      </c>
      <c r="V21" s="30">
        <f t="shared" ref="V21" si="19">U21+V13-V18</f>
        <v>0</v>
      </c>
      <c r="W21" s="30">
        <f t="shared" ref="W21" si="20">V21+W13-W18</f>
        <v>0</v>
      </c>
      <c r="X21" s="30">
        <f t="shared" ref="X21" si="21">W21+X13-X18</f>
        <v>0</v>
      </c>
      <c r="Y21" s="30">
        <f t="shared" ref="Y21" si="22">X21+Y13-Y18</f>
        <v>0</v>
      </c>
      <c r="Z21" s="30">
        <f t="shared" ref="Z21" si="23">Y21+Z13-Z18</f>
        <v>0</v>
      </c>
      <c r="AA21" s="52">
        <f t="shared" ref="AA21" si="24">Z21+AA13-AA18</f>
        <v>0</v>
      </c>
    </row>
    <row r="22" spans="1:27" ht="27.6" customHeight="1" thickBot="1" x14ac:dyDescent="0.3">
      <c r="A22" s="18"/>
      <c r="B22" s="14"/>
      <c r="C22" s="14"/>
      <c r="D22" s="14"/>
      <c r="E22" s="16"/>
      <c r="F22" s="16"/>
      <c r="G22" s="16"/>
      <c r="H22" s="16"/>
      <c r="I22" s="16"/>
      <c r="J22" s="16"/>
    </row>
    <row r="23" spans="1:27" ht="15.75" thickBot="1" x14ac:dyDescent="0.3">
      <c r="A23" s="1" t="s">
        <v>26</v>
      </c>
      <c r="B23" s="41" t="str">
        <f>B3</f>
        <v>April</v>
      </c>
      <c r="C23" s="3"/>
      <c r="D23" s="3"/>
      <c r="E23" s="42">
        <f>IF(VLOOKUP($B$3,$AC$2:$AH$7,6,FALSE)&gt;0,0,VLOOKUP($B$3,$AC$2:$AH$7,6,FALSE))</f>
        <v>0</v>
      </c>
      <c r="F23" s="5"/>
      <c r="G23" s="5"/>
      <c r="H23" s="5"/>
      <c r="I23" s="5"/>
      <c r="J23" s="5"/>
    </row>
    <row r="24" spans="1:27" ht="27.6" customHeight="1" thickBot="1" x14ac:dyDescent="0.3">
      <c r="A24" s="19"/>
      <c r="B24" s="3"/>
      <c r="C24" s="3"/>
      <c r="D24" s="3"/>
      <c r="E24" s="5"/>
      <c r="F24" s="5"/>
      <c r="G24" s="5"/>
      <c r="H24" s="5"/>
      <c r="I24" s="5"/>
      <c r="J24" s="5"/>
    </row>
    <row r="25" spans="1:27" ht="27.6" customHeight="1" x14ac:dyDescent="0.25">
      <c r="A25" s="20" t="s">
        <v>6</v>
      </c>
      <c r="B25" s="3"/>
      <c r="C25" s="3"/>
      <c r="D25" s="3"/>
      <c r="E25" s="39">
        <v>0</v>
      </c>
      <c r="F25" s="5"/>
      <c r="G25" s="5"/>
      <c r="H25" s="5"/>
      <c r="I25" s="5"/>
      <c r="J25" s="5"/>
    </row>
    <row r="26" spans="1:27" ht="27.6" customHeight="1" x14ac:dyDescent="0.25">
      <c r="A26" s="21" t="s">
        <v>7</v>
      </c>
      <c r="B26" s="3"/>
      <c r="C26" s="3"/>
      <c r="D26" s="3"/>
      <c r="E26" s="40">
        <v>0</v>
      </c>
      <c r="F26" s="5"/>
      <c r="G26" s="5"/>
      <c r="H26" s="5"/>
      <c r="I26" s="5"/>
      <c r="J26" s="5"/>
    </row>
    <row r="27" spans="1:27" ht="15.75" thickBot="1" x14ac:dyDescent="0.3">
      <c r="A27" s="22" t="s">
        <v>30</v>
      </c>
      <c r="B27" s="3"/>
      <c r="C27" s="3"/>
      <c r="D27" s="3"/>
      <c r="E27" s="23">
        <f>-(E23+E25+E26)</f>
        <v>0</v>
      </c>
      <c r="F27" s="5"/>
      <c r="G27" s="5"/>
      <c r="H27" s="5"/>
      <c r="I27" s="5"/>
      <c r="J27" s="5"/>
    </row>
    <row r="33" spans="8:16" x14ac:dyDescent="0.25">
      <c r="H33" s="24"/>
      <c r="L33" s="24"/>
      <c r="P33" s="24"/>
    </row>
  </sheetData>
  <mergeCells count="10">
    <mergeCell ref="B9:D9"/>
    <mergeCell ref="E7:J7"/>
    <mergeCell ref="A1:AA1"/>
    <mergeCell ref="B6:M6"/>
    <mergeCell ref="N6:Y6"/>
    <mergeCell ref="Z6:AA6"/>
    <mergeCell ref="B7:D7"/>
    <mergeCell ref="K7:M7"/>
    <mergeCell ref="N7:Y7"/>
    <mergeCell ref="Z7:AA7"/>
  </mergeCells>
  <dataValidations count="1">
    <dataValidation type="list" allowBlank="1" showInputMessage="1" showErrorMessage="1" sqref="B3">
      <formula1>$E$8:$J$8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Moreau, A. (Albin)</dc:creator>
  <cp:lastModifiedBy>Gaudisaubois Xavier</cp:lastModifiedBy>
  <dcterms:created xsi:type="dcterms:W3CDTF">2020-03-21T18:11:14Z</dcterms:created>
  <dcterms:modified xsi:type="dcterms:W3CDTF">2020-04-16T09:52:38Z</dcterms:modified>
</cp:coreProperties>
</file>